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_NÃO USAR_UBERLÂNDIA\Verde em Cena\"/>
    </mc:Choice>
  </mc:AlternateContent>
  <xr:revisionPtr revIDLastSave="0" documentId="13_ncr:1_{E7A8EC0D-B139-4969-A630-52326075D961}" xr6:coauthVersionLast="47" xr6:coauthVersionMax="47" xr10:uidLastSave="{00000000-0000-0000-0000-000000000000}"/>
  <bookViews>
    <workbookView xWindow="1860" yWindow="1860" windowWidth="28800" windowHeight="17235" xr2:uid="{00000000-000D-0000-FFFF-FFFF00000000}"/>
  </bookViews>
  <sheets>
    <sheet name="Entrega de Mídia Mat (2)" sheetId="9" r:id="rId1"/>
    <sheet name="Dados 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6" i="9" l="1"/>
  <c r="AM16" i="9" s="1"/>
  <c r="AO16" i="9" s="1"/>
  <c r="AP17" i="9" s="1"/>
  <c r="AR16" i="9"/>
  <c r="AI15" i="9"/>
  <c r="AM15" i="9" s="1"/>
  <c r="AO15" i="9" s="1"/>
  <c r="AP16" i="9" s="1"/>
  <c r="AL13" i="9"/>
  <c r="AI13" i="9"/>
  <c r="AL12" i="9"/>
  <c r="AI12" i="9"/>
  <c r="AM12" i="9" s="1"/>
  <c r="AO12" i="9" s="1"/>
  <c r="AR10" i="9" s="1"/>
  <c r="AL11" i="9"/>
  <c r="AI11" i="9"/>
  <c r="AM13" i="9" l="1"/>
  <c r="AO13" i="9" s="1"/>
  <c r="AR11" i="9"/>
  <c r="AP21" i="9" s="1"/>
  <c r="AM11" i="9"/>
  <c r="AP19" i="9" l="1"/>
  <c r="AO11" i="9"/>
  <c r="AP11" i="9" l="1"/>
  <c r="AP22" i="9" s="1"/>
  <c r="E5" i="2"/>
</calcChain>
</file>

<file path=xl/sharedStrings.xml><?xml version="1.0" encoding="utf-8"?>
<sst xmlns="http://schemas.openxmlformats.org/spreadsheetml/2006/main" count="108" uniqueCount="77">
  <si>
    <t xml:space="preserve">Entrega </t>
  </si>
  <si>
    <t xml:space="preserve">Descritivo </t>
  </si>
  <si>
    <t>QUANT.</t>
  </si>
  <si>
    <t>Tempo</t>
  </si>
  <si>
    <t xml:space="preserve">Programa </t>
  </si>
  <si>
    <t xml:space="preserve">Entrega Digital | Tv Paranaíba </t>
  </si>
  <si>
    <t>COMERCIAL 30"</t>
  </si>
  <si>
    <t>Comercial de 30''</t>
  </si>
  <si>
    <t xml:space="preserve">Fator </t>
  </si>
  <si>
    <t>Valor Unitário</t>
  </si>
  <si>
    <t xml:space="preserve">Valor Total </t>
  </si>
  <si>
    <t xml:space="preserve">Desconto </t>
  </si>
  <si>
    <t xml:space="preserve">Valor Final </t>
  </si>
  <si>
    <t xml:space="preserve">Valor com Desconto </t>
  </si>
  <si>
    <t xml:space="preserve">Base de Cálculo </t>
  </si>
  <si>
    <t>NOME</t>
  </si>
  <si>
    <t>30"</t>
  </si>
  <si>
    <t>ENTREGAS</t>
  </si>
  <si>
    <t>FATOR CONVERSÃO</t>
  </si>
  <si>
    <t>ROTATIVO INDETERMINADO</t>
  </si>
  <si>
    <t>VINHETA 5" (COM)</t>
  </si>
  <si>
    <t>BALANÇO GERAL MANHÃ</t>
  </si>
  <si>
    <t>VINHETA 5" (ROT IND)</t>
  </si>
  <si>
    <t>MANHÃ TOTAL</t>
  </si>
  <si>
    <t>CITAÇÃO 5"</t>
  </si>
  <si>
    <t>* MULTIPLICA 1,5 POR USAR O VALOR DE MERCHAN DE 30"</t>
  </si>
  <si>
    <t xml:space="preserve">BALANÇO GERAL </t>
  </si>
  <si>
    <t>INSERT 10"</t>
  </si>
  <si>
    <t>A HORA DA VENENOSA</t>
  </si>
  <si>
    <t>MERCHAN 30"</t>
  </si>
  <si>
    <t>CIDADE ALERTA MINAS</t>
  </si>
  <si>
    <t>MERCHAN 60"</t>
  </si>
  <si>
    <t>JORNAL PARANAÍBA</t>
  </si>
  <si>
    <t>COMERCIAL 15"</t>
  </si>
  <si>
    <t>SHOP CAR SHOW</t>
  </si>
  <si>
    <t>CONTEÚDO 3 MINUTOS (COM)</t>
  </si>
  <si>
    <t>BALANÇO GERAL SÁBADO</t>
  </si>
  <si>
    <t>POLÍTICA CUZADA</t>
  </si>
  <si>
    <t>ATUALIZADO DIA 27/04/2021</t>
  </si>
  <si>
    <t>MESTRES DA ARQUITETURA</t>
  </si>
  <si>
    <t>-</t>
  </si>
  <si>
    <t xml:space="preserve">Entrega TV Paranaíba </t>
  </si>
  <si>
    <t xml:space="preserve"> </t>
  </si>
  <si>
    <t xml:space="preserve">Você com Mônica Cunha </t>
  </si>
  <si>
    <t xml:space="preserve">TOTAL </t>
  </si>
  <si>
    <t>CUSTO DE CACHÊ</t>
  </si>
  <si>
    <t>CACHÊ E CUSTO DE PRODUÇÃO</t>
  </si>
  <si>
    <r>
      <t xml:space="preserve">VALOR NEGOCIADO </t>
    </r>
    <r>
      <rPr>
        <b/>
        <sz val="14"/>
        <rFont val="Montserrat"/>
      </rPr>
      <t>+ CUSTOS E CACHÊ</t>
    </r>
  </si>
  <si>
    <t>Publi Feed</t>
  </si>
  <si>
    <t>Merchan Ao Vivo Mônica (10% de cachê)</t>
  </si>
  <si>
    <t>VALOR TOTAL BRUTO</t>
  </si>
  <si>
    <t>Merchandising</t>
  </si>
  <si>
    <t>5''</t>
  </si>
  <si>
    <t>Junho</t>
  </si>
  <si>
    <t xml:space="preserve">Conteúdo patrocinado com os casais e Mônica Cunha
</t>
  </si>
  <si>
    <t>5"</t>
  </si>
  <si>
    <t>Verde em cena - Espaço Botânico</t>
  </si>
  <si>
    <t>Dom</t>
  </si>
  <si>
    <t>Seg</t>
  </si>
  <si>
    <t>Ter</t>
  </si>
  <si>
    <t>Qua</t>
  </si>
  <si>
    <t>Qui</t>
  </si>
  <si>
    <t xml:space="preserve">Sex </t>
  </si>
  <si>
    <t>Sáb</t>
  </si>
  <si>
    <t>Imp. 7dias</t>
  </si>
  <si>
    <t xml:space="preserve">Cortes dos episódios </t>
  </si>
  <si>
    <t>CUSTO DE PRODUÇÃO (4 episódios - Mensal)</t>
  </si>
  <si>
    <t>Apresentador e produtor</t>
  </si>
  <si>
    <t>Cinegrafista/Gravação</t>
  </si>
  <si>
    <t>Paranaíba Conecta</t>
  </si>
  <si>
    <t>Stories</t>
  </si>
  <si>
    <t>Divulgação dos conteúdos que vão passar</t>
  </si>
  <si>
    <t>Assinatura do quadro início e fim</t>
  </si>
  <si>
    <t>Vinhetas</t>
  </si>
  <si>
    <t xml:space="preserve">assinatura com citação da chamada do quadro no rotativo
</t>
  </si>
  <si>
    <t>3'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</si>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</sst>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Helvetica"/>
      <family val="2"/>
    </font>
    <font>
      <sz val="10"/>
      <color theme="1"/>
      <name val="Helvetica"/>
      <family val="2"/>
    </font>
    <font>
      <b/>
      <sz val="11"/>
      <color theme="1"/>
      <name val="Helvetica"/>
      <family val="2"/>
    </font>
    <font>
      <b/>
      <sz val="11"/>
      <color theme="0"/>
      <name val="Helvetica"/>
      <family val="2"/>
    </font>
    <font>
      <i/>
      <sz val="9"/>
      <color theme="1"/>
      <name val="Helvetica"/>
      <family val="2"/>
    </font>
    <font>
      <b/>
      <sz val="10"/>
      <color theme="1"/>
      <name val="Montserrat"/>
    </font>
    <font>
      <b/>
      <sz val="16"/>
      <color theme="0"/>
      <name val="Montserrat"/>
    </font>
    <font>
      <b/>
      <sz val="20"/>
      <color theme="0"/>
      <name val="Montserrat"/>
    </font>
    <font>
      <sz val="10"/>
      <color theme="1"/>
      <name val="Montserrat"/>
    </font>
    <font>
      <b/>
      <sz val="14"/>
      <color theme="0"/>
      <name val="Montserrat"/>
    </font>
    <font>
      <b/>
      <sz val="11"/>
      <color theme="0"/>
      <name val="Montserrat"/>
    </font>
    <font>
      <b/>
      <sz val="11"/>
      <color theme="1"/>
      <name val="Montserrat"/>
    </font>
    <font>
      <b/>
      <sz val="10"/>
      <color theme="0"/>
      <name val="Montserrat"/>
    </font>
    <font>
      <b/>
      <sz val="16"/>
      <color theme="1"/>
      <name val="Montserrat"/>
    </font>
    <font>
      <b/>
      <sz val="16"/>
      <color theme="3" tint="-0.499984740745262"/>
      <name val="Montserrat"/>
    </font>
    <font>
      <b/>
      <sz val="12"/>
      <color theme="1"/>
      <name val="Montserrat"/>
    </font>
    <font>
      <b/>
      <sz val="18"/>
      <color theme="1"/>
      <name val="Helvetica"/>
      <family val="2"/>
    </font>
    <font>
      <b/>
      <sz val="24"/>
      <color theme="1"/>
      <name val="Helvetica"/>
      <family val="2"/>
    </font>
    <font>
      <b/>
      <sz val="28"/>
      <color theme="1"/>
      <name val="Helvetica"/>
      <family val="2"/>
    </font>
    <font>
      <b/>
      <sz val="18"/>
      <color theme="0"/>
      <name val="Montserrat"/>
    </font>
    <font>
      <b/>
      <sz val="20"/>
      <name val="Montserrat"/>
    </font>
    <font>
      <b/>
      <sz val="14"/>
      <name val="Montserrat"/>
    </font>
    <font>
      <b/>
      <sz val="20"/>
      <name val="Helvetica"/>
      <family val="2"/>
    </font>
    <font>
      <b/>
      <sz val="12"/>
      <color theme="0"/>
      <name val="Montserrat"/>
    </font>
    <font>
      <sz val="20"/>
      <color theme="1"/>
      <name val="Helvetica"/>
      <family val="2"/>
    </font>
    <font>
      <b/>
      <sz val="14"/>
      <color theme="1"/>
      <name val="Helvetica"/>
      <family val="2"/>
    </font>
    <font>
      <b/>
      <sz val="16"/>
      <color theme="4" tint="0.79998168889431442"/>
      <name val="Montserrat"/>
    </font>
    <font>
      <b/>
      <sz val="10"/>
      <color theme="4" tint="0.79998168889431442"/>
      <name val="Montserrat"/>
    </font>
    <font>
      <sz val="8"/>
      <color theme="1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indexed="64"/>
      </right>
      <top/>
      <bottom style="thin">
        <color theme="0" tint="-0.149937437055574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2" xfId="0" applyFont="1" applyBorder="1"/>
    <xf numFmtId="0" fontId="3" fillId="4" borderId="2" xfId="0" applyFont="1" applyFill="1" applyBorder="1"/>
    <xf numFmtId="0" fontId="5" fillId="0" borderId="0" xfId="0" applyFont="1"/>
    <xf numFmtId="0" fontId="7" fillId="0" borderId="0" xfId="0" applyFont="1"/>
    <xf numFmtId="0" fontId="5" fillId="6" borderId="2" xfId="0" applyFont="1" applyFill="1" applyBorder="1"/>
    <xf numFmtId="44" fontId="3" fillId="0" borderId="2" xfId="2" applyFont="1" applyBorder="1"/>
    <xf numFmtId="164" fontId="3" fillId="0" borderId="2" xfId="1" applyNumberFormat="1" applyFont="1" applyBorder="1"/>
    <xf numFmtId="44" fontId="3" fillId="4" borderId="2" xfId="2" applyFont="1" applyFill="1" applyBorder="1"/>
    <xf numFmtId="164" fontId="3" fillId="4" borderId="2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44" fontId="11" fillId="0" borderId="3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4" fontId="11" fillId="0" borderId="3" xfId="0" applyNumberFormat="1" applyFont="1" applyBorder="1" applyAlignment="1">
      <alignment horizontal="center" vertical="center"/>
    </xf>
    <xf numFmtId="44" fontId="8" fillId="0" borderId="3" xfId="0" applyNumberFormat="1" applyFont="1" applyBorder="1" applyAlignment="1">
      <alignment horizontal="center" vertical="center"/>
    </xf>
    <xf numFmtId="9" fontId="11" fillId="0" borderId="3" xfId="7" applyFont="1" applyBorder="1" applyAlignment="1">
      <alignment horizontal="center" vertical="center"/>
    </xf>
    <xf numFmtId="0" fontId="11" fillId="10" borderId="0" xfId="0" applyFont="1" applyFill="1"/>
    <xf numFmtId="44" fontId="8" fillId="10" borderId="3" xfId="0" applyNumberFormat="1" applyFont="1" applyFill="1" applyBorder="1" applyAlignment="1">
      <alignment horizontal="center" vertical="center"/>
    </xf>
    <xf numFmtId="44" fontId="11" fillId="10" borderId="3" xfId="0" applyNumberFormat="1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44" fontId="8" fillId="7" borderId="17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4" fontId="8" fillId="0" borderId="6" xfId="0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44" fontId="18" fillId="0" borderId="6" xfId="0" applyNumberFormat="1" applyFont="1" applyBorder="1" applyAlignment="1">
      <alignment horizontal="center" vertical="center"/>
    </xf>
    <xf numFmtId="44" fontId="11" fillId="10" borderId="3" xfId="2" applyFont="1" applyFill="1" applyBorder="1" applyAlignment="1">
      <alignment horizontal="center" vertical="center"/>
    </xf>
    <xf numFmtId="44" fontId="25" fillId="12" borderId="0" xfId="0" applyNumberFormat="1" applyFont="1" applyFill="1" applyAlignment="1">
      <alignment horizontal="center" vertical="center"/>
    </xf>
    <xf numFmtId="0" fontId="17" fillId="11" borderId="0" xfId="4" applyFont="1" applyFill="1" applyBorder="1" applyAlignment="1">
      <alignment vertical="center"/>
    </xf>
    <xf numFmtId="44" fontId="10" fillId="13" borderId="0" xfId="0" applyNumberFormat="1" applyFont="1" applyFill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44" fontId="18" fillId="0" borderId="0" xfId="0" applyNumberFormat="1" applyFont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44" fontId="4" fillId="0" borderId="0" xfId="0" applyNumberFormat="1" applyFont="1" applyAlignment="1">
      <alignment horizontal="center"/>
    </xf>
    <xf numFmtId="0" fontId="17" fillId="11" borderId="0" xfId="4" applyFont="1" applyFill="1" applyBorder="1" applyAlignment="1">
      <alignment horizontal="center" vertical="center"/>
    </xf>
    <xf numFmtId="0" fontId="14" fillId="3" borderId="0" xfId="4" applyNumberFormat="1" applyFont="1" applyBorder="1" applyAlignment="1">
      <alignment horizontal="center" vertical="center"/>
    </xf>
    <xf numFmtId="0" fontId="4" fillId="10" borderId="0" xfId="0" applyFont="1" applyFill="1"/>
    <xf numFmtId="0" fontId="11" fillId="0" borderId="4" xfId="0" applyFont="1" applyBorder="1" applyAlignment="1">
      <alignment horizontal="center" vertical="center"/>
    </xf>
    <xf numFmtId="44" fontId="27" fillId="10" borderId="0" xfId="0" applyNumberFormat="1" applyFont="1" applyFill="1"/>
    <xf numFmtId="0" fontId="28" fillId="10" borderId="0" xfId="0" applyFont="1" applyFill="1"/>
    <xf numFmtId="0" fontId="17" fillId="11" borderId="19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11" borderId="0" xfId="4" applyFont="1" applyFill="1" applyBorder="1" applyAlignment="1">
      <alignment vertical="center"/>
    </xf>
    <xf numFmtId="0" fontId="30" fillId="11" borderId="12" xfId="0" applyFont="1" applyFill="1" applyBorder="1" applyAlignment="1">
      <alignment vertical="center"/>
    </xf>
    <xf numFmtId="0" fontId="19" fillId="10" borderId="0" xfId="0" applyFont="1" applyFill="1"/>
    <xf numFmtId="44" fontId="20" fillId="10" borderId="0" xfId="0" applyNumberFormat="1" applyFont="1" applyFill="1"/>
    <xf numFmtId="44" fontId="21" fillId="10" borderId="0" xfId="0" applyNumberFormat="1" applyFont="1" applyFill="1"/>
    <xf numFmtId="0" fontId="26" fillId="15" borderId="13" xfId="0" applyFont="1" applyFill="1" applyBorder="1" applyAlignment="1">
      <alignment horizontal="center" vertical="center"/>
    </xf>
    <xf numFmtId="0" fontId="26" fillId="15" borderId="14" xfId="0" applyFont="1" applyFill="1" applyBorder="1" applyAlignment="1">
      <alignment horizontal="center" vertical="center"/>
    </xf>
    <xf numFmtId="0" fontId="10" fillId="9" borderId="0" xfId="4" applyFont="1" applyFill="1" applyAlignment="1">
      <alignment horizontal="center" vertical="center"/>
    </xf>
    <xf numFmtId="0" fontId="12" fillId="8" borderId="8" xfId="3" applyFont="1" applyFill="1" applyBorder="1" applyAlignment="1">
      <alignment horizontal="center" vertical="center"/>
    </xf>
    <xf numFmtId="0" fontId="12" fillId="8" borderId="0" xfId="3" applyFont="1" applyFill="1" applyBorder="1" applyAlignment="1">
      <alignment horizontal="center" vertical="center"/>
    </xf>
    <xf numFmtId="0" fontId="12" fillId="8" borderId="10" xfId="3" applyFont="1" applyFill="1" applyBorder="1" applyAlignment="1">
      <alignment horizontal="center" vertical="center"/>
    </xf>
    <xf numFmtId="0" fontId="12" fillId="8" borderId="9" xfId="3" applyFont="1" applyFill="1" applyBorder="1" applyAlignment="1">
      <alignment horizontal="center" vertical="center"/>
    </xf>
    <xf numFmtId="0" fontId="12" fillId="16" borderId="8" xfId="3" applyFont="1" applyFill="1" applyBorder="1" applyAlignment="1">
      <alignment horizontal="center" vertical="center"/>
    </xf>
    <xf numFmtId="0" fontId="12" fillId="16" borderId="0" xfId="3" applyFont="1" applyFill="1" applyBorder="1" applyAlignment="1">
      <alignment horizontal="center" vertical="center"/>
    </xf>
    <xf numFmtId="0" fontId="13" fillId="2" borderId="8" xfId="3" applyFont="1" applyBorder="1" applyAlignment="1">
      <alignment horizontal="center" vertical="center"/>
    </xf>
    <xf numFmtId="0" fontId="13" fillId="2" borderId="0" xfId="3" applyFont="1" applyBorder="1" applyAlignment="1">
      <alignment horizontal="center" vertical="center"/>
    </xf>
    <xf numFmtId="0" fontId="13" fillId="2" borderId="16" xfId="3" applyFont="1" applyBorder="1" applyAlignment="1">
      <alignment horizontal="center" vertical="center"/>
    </xf>
    <xf numFmtId="0" fontId="13" fillId="2" borderId="8" xfId="3" applyFont="1" applyBorder="1" applyAlignment="1">
      <alignment horizontal="center" vertical="center" wrapText="1"/>
    </xf>
    <xf numFmtId="0" fontId="13" fillId="2" borderId="0" xfId="3" applyFont="1" applyBorder="1" applyAlignment="1">
      <alignment horizontal="center" vertical="center" wrapText="1"/>
    </xf>
    <xf numFmtId="0" fontId="13" fillId="2" borderId="22" xfId="3" applyFont="1" applyBorder="1" applyAlignment="1">
      <alignment horizontal="center" vertical="center" wrapText="1"/>
    </xf>
    <xf numFmtId="0" fontId="13" fillId="2" borderId="22" xfId="3" applyFont="1" applyBorder="1" applyAlignment="1">
      <alignment horizontal="center" vertical="center"/>
    </xf>
    <xf numFmtId="0" fontId="13" fillId="2" borderId="10" xfId="3" applyFont="1" applyBorder="1" applyAlignment="1">
      <alignment horizontal="center" vertical="center" wrapText="1"/>
    </xf>
    <xf numFmtId="0" fontId="13" fillId="2" borderId="9" xfId="3" applyFont="1" applyBorder="1" applyAlignment="1">
      <alignment horizontal="center" vertical="center" wrapText="1"/>
    </xf>
    <xf numFmtId="0" fontId="13" fillId="2" borderId="23" xfId="3" applyFont="1" applyBorder="1" applyAlignment="1">
      <alignment horizontal="center" vertical="center" wrapText="1"/>
    </xf>
    <xf numFmtId="0" fontId="16" fillId="3" borderId="20" xfId="4" applyFont="1" applyBorder="1" applyAlignment="1">
      <alignment horizontal="center" vertical="center"/>
    </xf>
    <xf numFmtId="0" fontId="16" fillId="3" borderId="0" xfId="4" applyFont="1" applyBorder="1" applyAlignment="1">
      <alignment horizontal="center" vertical="center"/>
    </xf>
    <xf numFmtId="0" fontId="16" fillId="3" borderId="21" xfId="4" applyFont="1" applyBorder="1" applyAlignment="1">
      <alignment horizontal="center" vertical="center"/>
    </xf>
    <xf numFmtId="0" fontId="16" fillId="3" borderId="7" xfId="4" applyFont="1" applyBorder="1" applyAlignment="1">
      <alignment horizontal="center" vertical="center"/>
    </xf>
    <xf numFmtId="0" fontId="16" fillId="3" borderId="16" xfId="4" applyFont="1" applyBorder="1" applyAlignment="1">
      <alignment horizontal="center" vertical="center"/>
    </xf>
    <xf numFmtId="0" fontId="16" fillId="3" borderId="15" xfId="4" applyFont="1" applyBorder="1" applyAlignment="1">
      <alignment horizontal="center" vertical="center"/>
    </xf>
    <xf numFmtId="0" fontId="22" fillId="13" borderId="0" xfId="0" applyFont="1" applyFill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44" fontId="8" fillId="7" borderId="17" xfId="0" applyNumberFormat="1" applyFont="1" applyFill="1" applyBorder="1" applyAlignment="1">
      <alignment horizontal="center" vertical="center"/>
    </xf>
    <xf numFmtId="44" fontId="8" fillId="7" borderId="12" xfId="0" applyNumberFormat="1" applyFont="1" applyFill="1" applyBorder="1" applyAlignment="1">
      <alignment horizontal="center" vertical="center"/>
    </xf>
    <xf numFmtId="0" fontId="17" fillId="11" borderId="4" xfId="4" applyFont="1" applyFill="1" applyBorder="1" applyAlignment="1">
      <alignment horizontal="center" vertical="center"/>
    </xf>
    <xf numFmtId="0" fontId="17" fillId="11" borderId="18" xfId="4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44" fontId="22" fillId="14" borderId="11" xfId="0" applyNumberFormat="1" applyFont="1" applyFill="1" applyBorder="1" applyAlignment="1">
      <alignment horizontal="center" vertical="center"/>
    </xf>
    <xf numFmtId="44" fontId="22" fillId="14" borderId="0" xfId="0" applyNumberFormat="1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1" fillId="0" borderId="0" xfId="0" applyFont="1"/>
  </cellXfs>
  <cellStyles count="8">
    <cellStyle name="20% - Ênfase5" xfId="4" builtinId="46"/>
    <cellStyle name="Ênfase3" xfId="3" builtinId="37"/>
    <cellStyle name="Moeda" xfId="2" builtinId="4"/>
    <cellStyle name="Moeda 2" xfId="6" xr:uid="{00000000-0005-0000-0000-000003000000}"/>
    <cellStyle name="Normal" xfId="0" builtinId="0"/>
    <cellStyle name="Porcentagem" xfId="7" builtinId="5"/>
    <cellStyle name="Vírgula" xfId="1" builtinId="3"/>
    <cellStyle name="Vírgula 2" xfId="5" xr:uid="{00000000-0005-0000-0000-000007000000}"/>
  </cellStyles>
  <dxfs count="0"/>
  <tableStyles count="0" defaultTableStyle="TableStyleMedium2" defaultPivotStyle="PivotStyleLight16"/>
  <colors>
    <mruColors>
      <color rgb="FFFF0066"/>
      <color rgb="FF99FF33"/>
      <color rgb="FFFFCC00"/>
      <color rgb="FF00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2"/>
  <sheetViews>
    <sheetView showGridLines="0" tabSelected="1" zoomScale="80" zoomScaleNormal="80" workbookViewId="0">
      <selection activeCell="A24" sqref="A24"/>
    </sheetView>
  </sheetViews>
  <sheetFormatPr defaultColWidth="9.140625" defaultRowHeight="12.75" x14ac:dyDescent="0.2"/>
  <cols>
    <col min="1" max="1" width="42.28515625" style="1" bestFit="1" customWidth="1"/>
    <col min="2" max="2" width="48" style="1" bestFit="1" customWidth="1"/>
    <col min="3" max="3" width="22.28515625" style="1" bestFit="1" customWidth="1"/>
    <col min="4" max="4" width="9.7109375" style="1" bestFit="1" customWidth="1"/>
    <col min="5" max="5" width="6.7109375" style="1" bestFit="1" customWidth="1"/>
    <col min="6" max="6" width="5.5703125" style="1" bestFit="1" customWidth="1"/>
    <col min="7" max="7" width="4.85546875" style="1" bestFit="1" customWidth="1"/>
    <col min="8" max="8" width="5.85546875" style="1" bestFit="1" customWidth="1"/>
    <col min="9" max="9" width="5.28515625" style="1" bestFit="1" customWidth="1"/>
    <col min="10" max="10" width="5.85546875" style="1" bestFit="1" customWidth="1"/>
    <col min="11" max="11" width="5.42578125" style="1" bestFit="1" customWidth="1"/>
    <col min="12" max="12" width="6.7109375" style="1" bestFit="1" customWidth="1"/>
    <col min="13" max="13" width="5.5703125" style="1" bestFit="1" customWidth="1"/>
    <col min="14" max="14" width="4.85546875" style="1" bestFit="1" customWidth="1"/>
    <col min="15" max="15" width="5.85546875" style="1" bestFit="1" customWidth="1"/>
    <col min="16" max="16" width="5.28515625" style="1" bestFit="1" customWidth="1"/>
    <col min="17" max="17" width="5.85546875" style="1" bestFit="1" customWidth="1"/>
    <col min="18" max="18" width="5.42578125" style="1" bestFit="1" customWidth="1"/>
    <col min="19" max="19" width="6.7109375" style="1" bestFit="1" customWidth="1"/>
    <col min="20" max="20" width="5.5703125" style="1" bestFit="1" customWidth="1"/>
    <col min="21" max="21" width="4.85546875" style="1" bestFit="1" customWidth="1"/>
    <col min="22" max="22" width="5.85546875" style="1" bestFit="1" customWidth="1"/>
    <col min="23" max="23" width="5.28515625" style="1" bestFit="1" customWidth="1"/>
    <col min="24" max="24" width="5.85546875" style="1" bestFit="1" customWidth="1"/>
    <col min="25" max="25" width="5.42578125" style="1" bestFit="1" customWidth="1"/>
    <col min="26" max="26" width="6.7109375" style="1" bestFit="1" customWidth="1"/>
    <col min="27" max="27" width="5.5703125" style="1" bestFit="1" customWidth="1"/>
    <col min="28" max="28" width="4.85546875" style="1" bestFit="1" customWidth="1"/>
    <col min="29" max="29" width="5.85546875" style="1" bestFit="1" customWidth="1"/>
    <col min="30" max="30" width="5.28515625" style="1" bestFit="1" customWidth="1"/>
    <col min="31" max="31" width="5.85546875" style="1" bestFit="1" customWidth="1"/>
    <col min="32" max="32" width="5.42578125" style="1" bestFit="1" customWidth="1"/>
    <col min="33" max="33" width="6.7109375" style="1" bestFit="1" customWidth="1"/>
    <col min="34" max="34" width="5.5703125" style="1" bestFit="1" customWidth="1"/>
    <col min="35" max="35" width="9.28515625" style="1" bestFit="1" customWidth="1"/>
    <col min="36" max="36" width="18.5703125" style="1" bestFit="1" customWidth="1"/>
    <col min="37" max="37" width="12.28515625" style="12" bestFit="1" customWidth="1"/>
    <col min="38" max="38" width="17" style="1" bestFit="1" customWidth="1"/>
    <col min="39" max="39" width="18.7109375" style="1" bestFit="1" customWidth="1"/>
    <col min="40" max="40" width="10.85546875" style="1" customWidth="1"/>
    <col min="41" max="41" width="15.5703125" style="1" bestFit="1" customWidth="1"/>
    <col min="42" max="42" width="28.42578125" style="1" bestFit="1" customWidth="1"/>
    <col min="43" max="43" width="43.7109375" style="1" customWidth="1"/>
    <col min="44" max="44" width="20.140625" style="1" bestFit="1" customWidth="1"/>
    <col min="45" max="45" width="9.140625" style="1"/>
    <col min="46" max="46" width="14.85546875" style="1" bestFit="1" customWidth="1"/>
    <col min="47" max="16384" width="9.140625" style="1"/>
  </cols>
  <sheetData>
    <row r="1" spans="1:46" ht="31.9" customHeight="1" x14ac:dyDescent="0.3">
      <c r="A1" s="59" t="s">
        <v>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17"/>
      <c r="AR1" s="17"/>
      <c r="AS1" s="16"/>
    </row>
    <row r="2" spans="1:46" ht="27.6" customHeight="1" x14ac:dyDescent="0.3">
      <c r="A2" s="60" t="s">
        <v>0</v>
      </c>
      <c r="B2" s="60" t="s">
        <v>1</v>
      </c>
      <c r="C2" s="60" t="s">
        <v>4</v>
      </c>
      <c r="D2" s="62" t="s">
        <v>3</v>
      </c>
      <c r="E2" s="64" t="s">
        <v>53</v>
      </c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6" t="s">
        <v>2</v>
      </c>
      <c r="AJ2" s="69" t="s">
        <v>7</v>
      </c>
      <c r="AK2" s="69" t="s">
        <v>8</v>
      </c>
      <c r="AL2" s="69" t="s">
        <v>9</v>
      </c>
      <c r="AM2" s="66" t="s">
        <v>10</v>
      </c>
      <c r="AN2" s="66" t="s">
        <v>11</v>
      </c>
      <c r="AO2" s="69" t="s">
        <v>12</v>
      </c>
      <c r="AP2" s="73" t="s">
        <v>13</v>
      </c>
      <c r="AQ2" s="17"/>
      <c r="AR2" s="17"/>
      <c r="AS2" s="16"/>
    </row>
    <row r="3" spans="1:46" ht="6.6" hidden="1" customHeight="1" x14ac:dyDescent="0.3">
      <c r="A3" s="61"/>
      <c r="B3" s="61"/>
      <c r="C3" s="61"/>
      <c r="D3" s="63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7"/>
      <c r="AJ3" s="70"/>
      <c r="AK3" s="70"/>
      <c r="AL3" s="70"/>
      <c r="AM3" s="67"/>
      <c r="AN3" s="67"/>
      <c r="AO3" s="70"/>
      <c r="AP3" s="74"/>
      <c r="AQ3" s="17"/>
      <c r="AR3" s="17"/>
      <c r="AS3" s="16"/>
    </row>
    <row r="4" spans="1:46" ht="17.45" hidden="1" customHeight="1" x14ac:dyDescent="0.3">
      <c r="A4" s="61"/>
      <c r="B4" s="61"/>
      <c r="C4" s="61"/>
      <c r="D4" s="63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7"/>
      <c r="AJ4" s="70"/>
      <c r="AK4" s="70"/>
      <c r="AL4" s="70"/>
      <c r="AM4" s="67"/>
      <c r="AN4" s="67"/>
      <c r="AO4" s="70"/>
      <c r="AP4" s="74"/>
      <c r="AQ4" s="17"/>
      <c r="AR4" s="17"/>
      <c r="AS4" s="16"/>
    </row>
    <row r="5" spans="1:46" s="14" customFormat="1" ht="17.45" hidden="1" customHeight="1" x14ac:dyDescent="0.25">
      <c r="A5" s="61"/>
      <c r="B5" s="61"/>
      <c r="C5" s="61"/>
      <c r="D5" s="63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7"/>
      <c r="AJ5" s="70"/>
      <c r="AK5" s="70"/>
      <c r="AL5" s="70"/>
      <c r="AM5" s="67"/>
      <c r="AN5" s="67"/>
      <c r="AO5" s="70"/>
      <c r="AP5" s="74"/>
      <c r="AQ5" s="17"/>
      <c r="AR5" s="17"/>
      <c r="AS5" s="17"/>
    </row>
    <row r="6" spans="1:46" s="14" customFormat="1" ht="16.899999999999999" hidden="1" customHeight="1" x14ac:dyDescent="0.25">
      <c r="A6" s="61"/>
      <c r="B6" s="61"/>
      <c r="C6" s="61"/>
      <c r="D6" s="63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7"/>
      <c r="AJ6" s="70"/>
      <c r="AK6" s="70"/>
      <c r="AL6" s="70"/>
      <c r="AM6" s="67"/>
      <c r="AN6" s="67"/>
      <c r="AO6" s="70"/>
      <c r="AP6" s="74"/>
      <c r="AQ6" s="17"/>
      <c r="AR6" s="17"/>
      <c r="AS6" s="17"/>
    </row>
    <row r="7" spans="1:46" s="14" customFormat="1" ht="16.899999999999999" customHeight="1" x14ac:dyDescent="0.25">
      <c r="A7" s="61"/>
      <c r="B7" s="61"/>
      <c r="C7" s="61"/>
      <c r="D7" s="63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7"/>
      <c r="AJ7" s="70"/>
      <c r="AK7" s="70"/>
      <c r="AL7" s="70"/>
      <c r="AM7" s="67"/>
      <c r="AN7" s="67"/>
      <c r="AO7" s="70"/>
      <c r="AP7" s="74"/>
      <c r="AQ7" s="17"/>
      <c r="AR7" s="17"/>
      <c r="AS7" s="17"/>
    </row>
    <row r="8" spans="1:46" s="14" customFormat="1" ht="16.899999999999999" customHeight="1" x14ac:dyDescent="0.25">
      <c r="A8" s="61"/>
      <c r="B8" s="61"/>
      <c r="C8" s="61"/>
      <c r="D8" s="63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7"/>
      <c r="AJ8" s="70"/>
      <c r="AK8" s="70"/>
      <c r="AL8" s="70"/>
      <c r="AM8" s="67"/>
      <c r="AN8" s="67"/>
      <c r="AO8" s="70"/>
      <c r="AP8" s="74"/>
      <c r="AQ8" s="17"/>
      <c r="AR8" s="17"/>
      <c r="AS8" s="17"/>
    </row>
    <row r="9" spans="1:46" s="13" customFormat="1" ht="27" customHeight="1" x14ac:dyDescent="0.25">
      <c r="A9" s="76" t="s">
        <v>41</v>
      </c>
      <c r="B9" s="77"/>
      <c r="C9" s="77"/>
      <c r="D9" s="78"/>
      <c r="E9" s="45">
        <v>1</v>
      </c>
      <c r="F9" s="45">
        <v>2</v>
      </c>
      <c r="G9" s="45">
        <v>3</v>
      </c>
      <c r="H9" s="45">
        <v>4</v>
      </c>
      <c r="I9" s="45">
        <v>5</v>
      </c>
      <c r="J9" s="45">
        <v>6</v>
      </c>
      <c r="K9" s="45">
        <v>7</v>
      </c>
      <c r="L9" s="45">
        <v>8</v>
      </c>
      <c r="M9" s="45">
        <v>9</v>
      </c>
      <c r="N9" s="45">
        <v>10</v>
      </c>
      <c r="O9" s="45">
        <v>11</v>
      </c>
      <c r="P9" s="45">
        <v>12</v>
      </c>
      <c r="Q9" s="45">
        <v>13</v>
      </c>
      <c r="R9" s="45">
        <v>14</v>
      </c>
      <c r="S9" s="45">
        <v>15</v>
      </c>
      <c r="T9" s="45">
        <v>16</v>
      </c>
      <c r="U9" s="45">
        <v>17</v>
      </c>
      <c r="V9" s="45">
        <v>18</v>
      </c>
      <c r="W9" s="45">
        <v>19</v>
      </c>
      <c r="X9" s="45">
        <v>20</v>
      </c>
      <c r="Y9" s="45">
        <v>21</v>
      </c>
      <c r="Z9" s="45">
        <v>22</v>
      </c>
      <c r="AA9" s="45">
        <v>23</v>
      </c>
      <c r="AB9" s="45">
        <v>24</v>
      </c>
      <c r="AC9" s="45">
        <v>25</v>
      </c>
      <c r="AD9" s="45">
        <v>26</v>
      </c>
      <c r="AE9" s="45">
        <v>27</v>
      </c>
      <c r="AF9" s="45">
        <v>28</v>
      </c>
      <c r="AG9" s="45">
        <v>29</v>
      </c>
      <c r="AH9" s="45">
        <v>30</v>
      </c>
      <c r="AI9" s="67"/>
      <c r="AJ9" s="70"/>
      <c r="AK9" s="70"/>
      <c r="AL9" s="70"/>
      <c r="AM9" s="67"/>
      <c r="AN9" s="67"/>
      <c r="AO9" s="70"/>
      <c r="AP9" s="74"/>
      <c r="AQ9" s="57" t="s">
        <v>45</v>
      </c>
      <c r="AR9" s="58"/>
      <c r="AS9" s="18"/>
    </row>
    <row r="10" spans="1:46" s="13" customFormat="1" ht="27" customHeight="1" x14ac:dyDescent="0.25">
      <c r="A10" s="79"/>
      <c r="B10" s="80"/>
      <c r="C10" s="80"/>
      <c r="D10" s="81"/>
      <c r="E10" s="45" t="s">
        <v>57</v>
      </c>
      <c r="F10" s="45" t="s">
        <v>58</v>
      </c>
      <c r="G10" s="45" t="s">
        <v>59</v>
      </c>
      <c r="H10" s="45" t="s">
        <v>60</v>
      </c>
      <c r="I10" s="45" t="s">
        <v>61</v>
      </c>
      <c r="J10" s="45" t="s">
        <v>62</v>
      </c>
      <c r="K10" s="45" t="s">
        <v>63</v>
      </c>
      <c r="L10" s="45" t="s">
        <v>57</v>
      </c>
      <c r="M10" s="45" t="s">
        <v>58</v>
      </c>
      <c r="N10" s="45" t="s">
        <v>59</v>
      </c>
      <c r="O10" s="45" t="s">
        <v>60</v>
      </c>
      <c r="P10" s="45" t="s">
        <v>61</v>
      </c>
      <c r="Q10" s="45" t="s">
        <v>62</v>
      </c>
      <c r="R10" s="45" t="s">
        <v>63</v>
      </c>
      <c r="S10" s="45" t="s">
        <v>57</v>
      </c>
      <c r="T10" s="45" t="s">
        <v>58</v>
      </c>
      <c r="U10" s="45" t="s">
        <v>59</v>
      </c>
      <c r="V10" s="45" t="s">
        <v>60</v>
      </c>
      <c r="W10" s="45" t="s">
        <v>61</v>
      </c>
      <c r="X10" s="45" t="s">
        <v>62</v>
      </c>
      <c r="Y10" s="45" t="s">
        <v>63</v>
      </c>
      <c r="Z10" s="45" t="s">
        <v>57</v>
      </c>
      <c r="AA10" s="45" t="s">
        <v>58</v>
      </c>
      <c r="AB10" s="45" t="s">
        <v>59</v>
      </c>
      <c r="AC10" s="45" t="s">
        <v>60</v>
      </c>
      <c r="AD10" s="45" t="s">
        <v>61</v>
      </c>
      <c r="AE10" s="45" t="s">
        <v>62</v>
      </c>
      <c r="AF10" s="45" t="s">
        <v>63</v>
      </c>
      <c r="AG10" s="45" t="s">
        <v>57</v>
      </c>
      <c r="AH10" s="45" t="s">
        <v>58</v>
      </c>
      <c r="AI10" s="68"/>
      <c r="AJ10" s="71"/>
      <c r="AK10" s="71"/>
      <c r="AL10" s="71"/>
      <c r="AM10" s="72"/>
      <c r="AN10" s="72"/>
      <c r="AO10" s="71"/>
      <c r="AP10" s="75"/>
      <c r="AQ10" s="30" t="s">
        <v>49</v>
      </c>
      <c r="AR10" s="33">
        <f>AO12*10%</f>
        <v>3286.8</v>
      </c>
    </row>
    <row r="11" spans="1:46" ht="30" x14ac:dyDescent="0.25">
      <c r="A11" s="32" t="s">
        <v>51</v>
      </c>
      <c r="B11" s="51" t="s">
        <v>72</v>
      </c>
      <c r="C11" s="19" t="s">
        <v>43</v>
      </c>
      <c r="D11" s="19" t="s">
        <v>52</v>
      </c>
      <c r="E11" s="20"/>
      <c r="F11" s="20"/>
      <c r="G11" s="20"/>
      <c r="H11" s="20">
        <v>2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>
        <v>2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47">
        <f>SUM(E11:AH11)</f>
        <v>4</v>
      </c>
      <c r="AJ11" s="22">
        <v>1826</v>
      </c>
      <c r="AK11" s="23">
        <v>0.375</v>
      </c>
      <c r="AL11" s="24">
        <f t="shared" ref="AL11:AL13" si="0">AJ11*AK11</f>
        <v>684.75</v>
      </c>
      <c r="AM11" s="25">
        <f>AL11*AI11</f>
        <v>2739</v>
      </c>
      <c r="AN11" s="26">
        <v>0</v>
      </c>
      <c r="AO11" s="24">
        <f>AM11-(AM11*AN11)</f>
        <v>2739</v>
      </c>
      <c r="AP11" s="84">
        <f>SUM(AO11:AO13)</f>
        <v>38346</v>
      </c>
      <c r="AQ11" s="40" t="s">
        <v>44</v>
      </c>
      <c r="AR11" s="35">
        <f>SUM(AR9:AR10)</f>
        <v>3286.8</v>
      </c>
    </row>
    <row r="12" spans="1:46" ht="45" x14ac:dyDescent="0.2">
      <c r="A12" s="32" t="s">
        <v>51</v>
      </c>
      <c r="B12" s="19" t="s">
        <v>54</v>
      </c>
      <c r="C12" s="19" t="s">
        <v>43</v>
      </c>
      <c r="D12" s="32" t="s">
        <v>75</v>
      </c>
      <c r="E12" s="32"/>
      <c r="F12" s="32"/>
      <c r="G12" s="32"/>
      <c r="H12" s="32">
        <v>1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>
        <v>1</v>
      </c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47">
        <f>SUM(E12:AH12)</f>
        <v>2</v>
      </c>
      <c r="AJ12" s="22">
        <v>1826</v>
      </c>
      <c r="AK12" s="23">
        <v>9</v>
      </c>
      <c r="AL12" s="24">
        <f t="shared" si="0"/>
        <v>16434</v>
      </c>
      <c r="AM12" s="25">
        <f>AL12*AI12</f>
        <v>32868</v>
      </c>
      <c r="AN12" s="26">
        <v>0</v>
      </c>
      <c r="AO12" s="24">
        <f t="shared" ref="AO12" si="1">AM12-(AM12*AN12)</f>
        <v>32868</v>
      </c>
      <c r="AP12" s="85"/>
      <c r="AQ12" s="17"/>
      <c r="AR12" s="14"/>
    </row>
    <row r="13" spans="1:46" ht="45" x14ac:dyDescent="0.2">
      <c r="A13" s="21" t="s">
        <v>73</v>
      </c>
      <c r="B13" s="34" t="s">
        <v>74</v>
      </c>
      <c r="C13" s="19" t="s">
        <v>43</v>
      </c>
      <c r="D13" s="21" t="s">
        <v>55</v>
      </c>
      <c r="E13" s="21"/>
      <c r="F13" s="21"/>
      <c r="G13" s="21">
        <v>3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>
        <v>3</v>
      </c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47">
        <f>SUM(E13:AH13)</f>
        <v>6</v>
      </c>
      <c r="AJ13" s="22">
        <v>1826</v>
      </c>
      <c r="AK13" s="23">
        <v>0.25</v>
      </c>
      <c r="AL13" s="24">
        <f t="shared" si="0"/>
        <v>456.5</v>
      </c>
      <c r="AM13" s="25">
        <f>AL13*AI13</f>
        <v>2739</v>
      </c>
      <c r="AN13" s="26">
        <v>0</v>
      </c>
      <c r="AO13" s="24">
        <f>AM13-(AM13*AN13)</f>
        <v>2739</v>
      </c>
      <c r="AP13" s="85"/>
      <c r="AQ13" s="57" t="s">
        <v>66</v>
      </c>
      <c r="AR13" s="58"/>
    </row>
    <row r="14" spans="1:46" ht="24" x14ac:dyDescent="0.2">
      <c r="A14" s="86" t="s">
        <v>5</v>
      </c>
      <c r="B14" s="87"/>
      <c r="C14" s="87"/>
      <c r="D14" s="87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38"/>
      <c r="AJ14" s="38"/>
      <c r="AK14" s="38"/>
      <c r="AL14" s="38"/>
      <c r="AM14" s="38"/>
      <c r="AN14" s="38"/>
      <c r="AO14" s="52"/>
      <c r="AP14" s="85"/>
      <c r="AQ14" s="30" t="s">
        <v>67</v>
      </c>
      <c r="AR14" s="33">
        <v>2000</v>
      </c>
    </row>
    <row r="15" spans="1:46" ht="21.6" customHeight="1" x14ac:dyDescent="0.3">
      <c r="A15" s="32" t="s">
        <v>48</v>
      </c>
      <c r="B15" s="19" t="s">
        <v>65</v>
      </c>
      <c r="C15" s="32" t="s">
        <v>64</v>
      </c>
      <c r="D15" s="32" t="s">
        <v>40</v>
      </c>
      <c r="E15" s="32"/>
      <c r="F15" s="32"/>
      <c r="G15" s="32"/>
      <c r="H15" s="32"/>
      <c r="I15" s="32">
        <v>1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>
        <v>1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47">
        <f>SUM(E15:AH15)</f>
        <v>2</v>
      </c>
      <c r="AJ15" s="36">
        <v>1735</v>
      </c>
      <c r="AK15" s="23">
        <v>1</v>
      </c>
      <c r="AL15" s="29">
        <v>1735</v>
      </c>
      <c r="AM15" s="28">
        <f>AL15*AI15</f>
        <v>3470</v>
      </c>
      <c r="AN15" s="26">
        <v>0</v>
      </c>
      <c r="AO15" s="29">
        <f>AM15-(AM15*AN15)</f>
        <v>3470</v>
      </c>
      <c r="AP15" s="53"/>
      <c r="AQ15" s="30" t="s">
        <v>68</v>
      </c>
      <c r="AR15" s="33">
        <v>1000</v>
      </c>
      <c r="AS15" s="27"/>
    </row>
    <row r="16" spans="1:46" ht="18.75" x14ac:dyDescent="0.3">
      <c r="A16" s="32" t="s">
        <v>70</v>
      </c>
      <c r="B16" s="19" t="s">
        <v>71</v>
      </c>
      <c r="C16" s="32"/>
      <c r="D16" s="32"/>
      <c r="E16" s="32"/>
      <c r="F16" s="32"/>
      <c r="G16" s="32"/>
      <c r="H16" s="32">
        <v>1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>
        <v>1</v>
      </c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47">
        <f>SUM(E16:AH16)</f>
        <v>2</v>
      </c>
      <c r="AJ16" s="36">
        <v>155</v>
      </c>
      <c r="AK16" s="23">
        <v>1</v>
      </c>
      <c r="AL16" s="29">
        <v>155</v>
      </c>
      <c r="AM16" s="28">
        <f>AL16*AI16</f>
        <v>310</v>
      </c>
      <c r="AN16" s="26">
        <v>0</v>
      </c>
      <c r="AO16" s="29">
        <f>AM16-(AM16*AN16)</f>
        <v>310</v>
      </c>
      <c r="AP16" s="31">
        <f>SUM(AO15)</f>
        <v>3470</v>
      </c>
      <c r="AQ16" s="40" t="s">
        <v>44</v>
      </c>
      <c r="AR16" s="35">
        <f>SUM(AR14:AR15)</f>
        <v>3000</v>
      </c>
      <c r="AS16" s="27"/>
      <c r="AT16" s="15"/>
    </row>
    <row r="17" spans="1:46" ht="24" x14ac:dyDescent="0.3">
      <c r="A17" s="86" t="s">
        <v>69</v>
      </c>
      <c r="B17" s="87"/>
      <c r="C17" s="87"/>
      <c r="D17" s="87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38"/>
      <c r="AJ17" s="38"/>
      <c r="AK17" s="38"/>
      <c r="AL17" s="38"/>
      <c r="AM17" s="38"/>
      <c r="AN17" s="38"/>
      <c r="AO17" s="50"/>
      <c r="AP17" s="31">
        <f>SUM(AO16)</f>
        <v>310</v>
      </c>
      <c r="AQ17" s="42"/>
      <c r="AR17" s="41"/>
      <c r="AS17" s="27"/>
      <c r="AT17" s="15"/>
    </row>
    <row r="18" spans="1:46" ht="24" x14ac:dyDescent="0.3">
      <c r="A18" s="88" t="s">
        <v>50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50"/>
      <c r="AQ18" s="42"/>
      <c r="AR18" s="41"/>
      <c r="AS18" s="27"/>
      <c r="AT18" s="15"/>
    </row>
    <row r="19" spans="1:46" ht="15" x14ac:dyDescent="0.3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9">
        <f>SUM(AM11:AM17)</f>
        <v>42126</v>
      </c>
      <c r="AQ19" s="91"/>
      <c r="AR19" s="92"/>
      <c r="AS19" s="27"/>
      <c r="AT19" s="15"/>
    </row>
    <row r="20" spans="1:46" ht="19.149999999999999" customHeight="1" x14ac:dyDescent="0.3">
      <c r="A20" s="82" t="s">
        <v>46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90"/>
      <c r="AQ20" s="91"/>
      <c r="AR20" s="92"/>
      <c r="AS20" s="16"/>
    </row>
    <row r="21" spans="1:46" ht="19.149999999999999" customHeight="1" x14ac:dyDescent="0.3">
      <c r="A21" s="83" t="s">
        <v>47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39">
        <f>SUM(AR11,AR16,AR19,AR20)</f>
        <v>6286.8</v>
      </c>
      <c r="AQ21" s="14"/>
      <c r="AR21" s="14"/>
      <c r="AS21" s="16"/>
    </row>
    <row r="22" spans="1:46" ht="19.149999999999999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37">
        <f>AP11+AP21+AP16+AP17</f>
        <v>48412.800000000003</v>
      </c>
      <c r="AQ22" s="14"/>
      <c r="AR22" s="14"/>
      <c r="AS22" s="16"/>
    </row>
    <row r="23" spans="1:46" ht="19.149999999999999" customHeight="1" x14ac:dyDescent="0.3">
      <c r="AP23" s="14"/>
      <c r="AS23" s="16"/>
    </row>
    <row r="24" spans="1:46" ht="29.45" customHeight="1" x14ac:dyDescent="0.3">
      <c r="A24" s="94" t="s">
        <v>76</v>
      </c>
      <c r="AP24" s="1" t="s">
        <v>42</v>
      </c>
      <c r="AS24" s="16"/>
    </row>
    <row r="25" spans="1:46" ht="15" x14ac:dyDescent="0.3">
      <c r="B25" s="1" t="s">
        <v>42</v>
      </c>
      <c r="AO25" s="46"/>
      <c r="AQ25" s="46"/>
      <c r="AS25" s="16"/>
    </row>
    <row r="26" spans="1:46" ht="26.45" customHeight="1" x14ac:dyDescent="0.35">
      <c r="AJ26" s="1" t="s">
        <v>42</v>
      </c>
      <c r="AK26" s="43"/>
      <c r="AO26" s="46"/>
      <c r="AP26" s="46"/>
      <c r="AQ26" s="48"/>
      <c r="AS26" s="16"/>
    </row>
    <row r="27" spans="1:46" ht="25.5" x14ac:dyDescent="0.35">
      <c r="AO27" s="46"/>
      <c r="AP27" s="49"/>
      <c r="AQ27" s="48"/>
    </row>
    <row r="28" spans="1:46" ht="18" x14ac:dyDescent="0.25">
      <c r="AO28" s="46"/>
      <c r="AP28" s="49"/>
      <c r="AQ28" s="46"/>
    </row>
    <row r="29" spans="1:46" x14ac:dyDescent="0.2">
      <c r="AO29" s="46"/>
      <c r="AP29" s="46"/>
      <c r="AQ29" s="46"/>
    </row>
    <row r="30" spans="1:46" x14ac:dyDescent="0.2">
      <c r="AO30" s="46"/>
      <c r="AP30" s="46"/>
      <c r="AQ30" s="46"/>
    </row>
    <row r="31" spans="1:46" x14ac:dyDescent="0.2">
      <c r="AP31" s="46"/>
    </row>
    <row r="34" spans="1:36" x14ac:dyDescent="0.2">
      <c r="AJ34" s="1" t="s">
        <v>42</v>
      </c>
    </row>
    <row r="35" spans="1:36" ht="30" x14ac:dyDescent="0.4">
      <c r="A35" s="54"/>
      <c r="B35" s="55"/>
      <c r="C35" s="46"/>
    </row>
    <row r="36" spans="1:36" ht="35.25" x14ac:dyDescent="0.5">
      <c r="A36" s="54"/>
      <c r="B36" s="56"/>
      <c r="C36" s="46"/>
    </row>
    <row r="38" spans="1:36" x14ac:dyDescent="0.2">
      <c r="B38" s="1" t="s">
        <v>42</v>
      </c>
    </row>
    <row r="41" spans="1:36" hidden="1" x14ac:dyDescent="0.2"/>
    <row r="42" spans="1:36" hidden="1" x14ac:dyDescent="0.2"/>
  </sheetData>
  <dataConsolidate/>
  <mergeCells count="26">
    <mergeCell ref="A20:AO20"/>
    <mergeCell ref="A21:AO21"/>
    <mergeCell ref="AP11:AP14"/>
    <mergeCell ref="AQ13:AR13"/>
    <mergeCell ref="A14:D14"/>
    <mergeCell ref="A17:D17"/>
    <mergeCell ref="A18:AO19"/>
    <mergeCell ref="AP19:AP20"/>
    <mergeCell ref="AQ19:AQ20"/>
    <mergeCell ref="AR19:AR20"/>
    <mergeCell ref="AQ9:AR9"/>
    <mergeCell ref="A1:AP1"/>
    <mergeCell ref="A2:A8"/>
    <mergeCell ref="B2:B8"/>
    <mergeCell ref="C2:C8"/>
    <mergeCell ref="D2:D8"/>
    <mergeCell ref="E2:AH8"/>
    <mergeCell ref="AI2:AI10"/>
    <mergeCell ref="AJ2:AJ10"/>
    <mergeCell ref="AK2:AK10"/>
    <mergeCell ref="AL2:AL10"/>
    <mergeCell ref="AM2:AM10"/>
    <mergeCell ref="AN2:AN10"/>
    <mergeCell ref="AO2:AO10"/>
    <mergeCell ref="AP2:AP10"/>
    <mergeCell ref="A9:D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workbookViewId="0">
      <selection activeCell="D9" sqref="D9"/>
    </sheetView>
  </sheetViews>
  <sheetFormatPr defaultRowHeight="15" x14ac:dyDescent="0.25"/>
  <cols>
    <col min="1" max="1" width="30" bestFit="1" customWidth="1"/>
    <col min="2" max="2" width="13.85546875" bestFit="1" customWidth="1"/>
    <col min="4" max="4" width="32.28515625" bestFit="1" customWidth="1"/>
    <col min="5" max="5" width="22.85546875" bestFit="1" customWidth="1"/>
  </cols>
  <sheetData>
    <row r="1" spans="1:6" x14ac:dyDescent="0.25">
      <c r="A1" s="93" t="s">
        <v>14</v>
      </c>
      <c r="B1" s="93"/>
      <c r="C1" s="93"/>
      <c r="D1" s="93"/>
      <c r="E1" s="93"/>
      <c r="F1" s="2"/>
    </row>
    <row r="2" spans="1:6" x14ac:dyDescent="0.25">
      <c r="A2" s="7" t="s">
        <v>15</v>
      </c>
      <c r="B2" s="7" t="s">
        <v>16</v>
      </c>
      <c r="C2" s="5"/>
      <c r="D2" s="7" t="s">
        <v>17</v>
      </c>
      <c r="E2" s="7" t="s">
        <v>18</v>
      </c>
      <c r="F2" s="2"/>
    </row>
    <row r="3" spans="1:6" x14ac:dyDescent="0.25">
      <c r="A3" s="3" t="s">
        <v>19</v>
      </c>
      <c r="B3" s="8">
        <v>4254.8999999999996</v>
      </c>
      <c r="C3" s="2"/>
      <c r="D3" s="3" t="s">
        <v>20</v>
      </c>
      <c r="E3" s="9">
        <v>0.375</v>
      </c>
      <c r="F3" s="2"/>
    </row>
    <row r="4" spans="1:6" x14ac:dyDescent="0.25">
      <c r="A4" s="4" t="s">
        <v>21</v>
      </c>
      <c r="B4" s="10">
        <v>1461</v>
      </c>
      <c r="C4" s="2"/>
      <c r="D4" s="4" t="s">
        <v>22</v>
      </c>
      <c r="E4" s="11">
        <v>0.25</v>
      </c>
      <c r="F4" s="2"/>
    </row>
    <row r="5" spans="1:6" x14ac:dyDescent="0.25">
      <c r="A5" s="3" t="s">
        <v>23</v>
      </c>
      <c r="B5" s="8">
        <v>1461</v>
      </c>
      <c r="C5" s="2"/>
      <c r="D5" s="3" t="s">
        <v>24</v>
      </c>
      <c r="E5" s="9">
        <f>1.5*0.3</f>
        <v>0.44999999999999996</v>
      </c>
      <c r="F5" s="6" t="s">
        <v>25</v>
      </c>
    </row>
    <row r="6" spans="1:6" x14ac:dyDescent="0.25">
      <c r="A6" s="4" t="s">
        <v>26</v>
      </c>
      <c r="B6" s="10">
        <v>2531</v>
      </c>
      <c r="C6" s="2"/>
      <c r="D6" s="4" t="s">
        <v>27</v>
      </c>
      <c r="E6" s="11">
        <v>0.8</v>
      </c>
      <c r="F6" s="2"/>
    </row>
    <row r="7" spans="1:6" x14ac:dyDescent="0.25">
      <c r="A7" s="3" t="s">
        <v>28</v>
      </c>
      <c r="B7" s="8">
        <v>1510</v>
      </c>
      <c r="C7" s="2"/>
      <c r="D7" s="3" t="s">
        <v>29</v>
      </c>
      <c r="E7" s="9">
        <v>1.5</v>
      </c>
      <c r="F7" s="2"/>
    </row>
    <row r="8" spans="1:6" x14ac:dyDescent="0.25">
      <c r="A8" s="4" t="s">
        <v>30</v>
      </c>
      <c r="B8" s="10">
        <v>3377</v>
      </c>
      <c r="C8" s="2"/>
      <c r="D8" s="4" t="s">
        <v>31</v>
      </c>
      <c r="E8" s="11">
        <v>3</v>
      </c>
      <c r="F8" s="2"/>
    </row>
    <row r="9" spans="1:6" x14ac:dyDescent="0.25">
      <c r="A9" s="3" t="s">
        <v>32</v>
      </c>
      <c r="B9" s="8">
        <v>3970</v>
      </c>
      <c r="C9" s="2"/>
      <c r="D9" s="3" t="s">
        <v>33</v>
      </c>
      <c r="E9" s="9">
        <v>0.65</v>
      </c>
      <c r="F9" s="2"/>
    </row>
    <row r="10" spans="1:6" x14ac:dyDescent="0.25">
      <c r="A10" s="4" t="s">
        <v>34</v>
      </c>
      <c r="B10" s="10">
        <v>1572</v>
      </c>
      <c r="C10" s="2"/>
      <c r="D10" s="4" t="s">
        <v>35</v>
      </c>
      <c r="E10" s="11">
        <v>9</v>
      </c>
      <c r="F10" s="2"/>
    </row>
    <row r="11" spans="1:6" x14ac:dyDescent="0.25">
      <c r="A11" s="3" t="s">
        <v>36</v>
      </c>
      <c r="B11" s="8">
        <v>1572</v>
      </c>
      <c r="C11" s="2"/>
      <c r="D11" s="3" t="s">
        <v>6</v>
      </c>
      <c r="E11" s="9">
        <v>1</v>
      </c>
      <c r="F11" s="2"/>
    </row>
    <row r="12" spans="1:6" x14ac:dyDescent="0.25">
      <c r="A12" s="4" t="s">
        <v>37</v>
      </c>
      <c r="B12" s="10">
        <v>1631</v>
      </c>
      <c r="C12" s="2"/>
      <c r="D12" s="2"/>
      <c r="E12" s="2"/>
      <c r="F12" s="2"/>
    </row>
    <row r="13" spans="1:6" x14ac:dyDescent="0.25">
      <c r="A13" s="3" t="s">
        <v>39</v>
      </c>
      <c r="B13" s="8">
        <v>1572</v>
      </c>
      <c r="C13" s="2"/>
      <c r="D13" s="2"/>
      <c r="E13" s="2"/>
      <c r="F13" s="2"/>
    </row>
    <row r="14" spans="1:6" x14ac:dyDescent="0.25">
      <c r="A14" s="5" t="s">
        <v>38</v>
      </c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Entrega de Mídia Mat (2)</vt:lpstr>
      <vt:lpstr>Dados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Larissa do Amparo Costa</cp:lastModifiedBy>
  <dcterms:created xsi:type="dcterms:W3CDTF">2023-02-22T18:02:58Z</dcterms:created>
  <dcterms:modified xsi:type="dcterms:W3CDTF">2025-11-14T20:21:36Z</dcterms:modified>
</cp:coreProperties>
</file>